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Project\06190_MAX\MA1\MAX 2014\Deliverables\2019-10-28 Deliverables - No MD\Record Counts\"/>
    </mc:Choice>
  </mc:AlternateContent>
  <bookViews>
    <workbookView xWindow="8610" yWindow="1305" windowWidth="11970" windowHeight="8010"/>
  </bookViews>
  <sheets>
    <sheet name="CoverPage" sheetId="17" r:id="rId1"/>
    <sheet name="Special Note" sheetId="16" r:id="rId2"/>
    <sheet name="Counts" sheetId="14" r:id="rId3"/>
  </sheets>
  <definedNames>
    <definedName name="BEGINDATE" localSheetId="0">#REF!</definedName>
    <definedName name="BEGINDATE">#REF!</definedName>
    <definedName name="ENDDATE" localSheetId="0">#REF!</definedName>
    <definedName name="ENDDATE">#REF!</definedName>
    <definedName name="_xlnm.Print_Area" localSheetId="2">Counts!$A$1:$K$56</definedName>
    <definedName name="_xlnm.Print_Area" localSheetId="0">CoverPage!$A$1:$A$12</definedName>
    <definedName name="_xlnm.Print_Area" localSheetId="1">'Special Note'!$A$1:$A$4</definedName>
    <definedName name="_xlnm.Print_Titles" localSheetId="2">Counts!$A:$A,Counts!$1:$3</definedName>
    <definedName name="TitleRegion1.a1.a3.2">'Special Note'!$A$1</definedName>
    <definedName name="TitleRegion1.a3.K54.3">Counts!$A$3</definedName>
    <definedName name="TitleRegion1.a3.k55.3">Counts!$A$3</definedName>
  </definedNames>
  <calcPr calcId="152511"/>
</workbook>
</file>

<file path=xl/calcChain.xml><?xml version="1.0" encoding="utf-8"?>
<calcChain xmlns="http://schemas.openxmlformats.org/spreadsheetml/2006/main">
  <c r="G10" i="14" l="1"/>
  <c r="G15" i="14"/>
  <c r="G18" i="14"/>
  <c r="G21" i="14"/>
  <c r="G25" i="14"/>
  <c r="G26" i="14"/>
  <c r="G36" i="14"/>
  <c r="G39" i="14"/>
  <c r="G40" i="14"/>
  <c r="G41" i="14"/>
  <c r="G44" i="14"/>
  <c r="G47" i="14"/>
  <c r="G50" i="14"/>
  <c r="G51" i="14"/>
  <c r="H51" i="14"/>
  <c r="H50" i="14"/>
  <c r="H47" i="14"/>
  <c r="H44" i="14"/>
  <c r="H41" i="14"/>
  <c r="H40" i="14"/>
  <c r="H39" i="14"/>
  <c r="H36" i="14"/>
  <c r="H25" i="14"/>
  <c r="H21" i="14"/>
  <c r="H18" i="14"/>
  <c r="H15" i="14"/>
  <c r="H10" i="14"/>
  <c r="I51" i="14"/>
  <c r="I50" i="14"/>
  <c r="I47" i="14"/>
  <c r="I44" i="14"/>
  <c r="I41" i="14"/>
  <c r="I40" i="14"/>
  <c r="I39" i="14"/>
  <c r="I36" i="14"/>
  <c r="I25" i="14"/>
  <c r="I21" i="14"/>
  <c r="I18" i="14"/>
  <c r="I15" i="14"/>
  <c r="I10" i="14"/>
  <c r="K15" i="14"/>
  <c r="K18" i="14"/>
  <c r="K21" i="14"/>
  <c r="K25" i="14"/>
  <c r="K36" i="14"/>
  <c r="K39" i="14"/>
  <c r="K40" i="14"/>
  <c r="K41" i="14"/>
  <c r="K44" i="14"/>
  <c r="K47" i="14"/>
  <c r="K50" i="14"/>
  <c r="K51" i="14"/>
  <c r="J51" i="14"/>
  <c r="J50" i="14"/>
  <c r="J47" i="14"/>
  <c r="J44" i="14"/>
  <c r="J41" i="14"/>
  <c r="J40" i="14"/>
  <c r="J39" i="14"/>
  <c r="J36" i="14"/>
  <c r="J25" i="14"/>
  <c r="J21" i="14"/>
  <c r="J18" i="14"/>
  <c r="J15" i="14"/>
  <c r="J10" i="14"/>
  <c r="K10" i="14"/>
  <c r="K6" i="14"/>
  <c r="K7" i="14"/>
  <c r="J6" i="14"/>
  <c r="J7" i="14"/>
  <c r="I6" i="14"/>
  <c r="I7" i="14"/>
  <c r="H6" i="14"/>
  <c r="H7" i="14"/>
  <c r="G6" i="14"/>
  <c r="G7" i="14"/>
  <c r="K48" i="14" l="1"/>
  <c r="J48" i="14"/>
  <c r="I48" i="14"/>
  <c r="H48" i="14"/>
  <c r="G48" i="14"/>
  <c r="G27" i="14"/>
  <c r="H27" i="14"/>
  <c r="I27" i="14"/>
  <c r="J27" i="14"/>
  <c r="K27" i="14"/>
  <c r="G28" i="14"/>
  <c r="H28" i="14"/>
  <c r="I28" i="14"/>
  <c r="J28" i="14"/>
  <c r="K28" i="14"/>
  <c r="G29" i="14"/>
  <c r="H29" i="14"/>
  <c r="I29" i="14"/>
  <c r="J29" i="14"/>
  <c r="K29" i="14"/>
  <c r="K26" i="14"/>
  <c r="J26" i="14"/>
  <c r="I26" i="14"/>
  <c r="H26" i="14"/>
  <c r="K22" i="14"/>
  <c r="J22" i="14"/>
  <c r="I22" i="14"/>
  <c r="H22" i="14"/>
  <c r="G22" i="14"/>
  <c r="K16" i="14"/>
  <c r="J16" i="14"/>
  <c r="I16" i="14"/>
  <c r="H16" i="14"/>
  <c r="G16" i="14"/>
  <c r="K8" i="14"/>
  <c r="J8" i="14"/>
  <c r="I8" i="14"/>
  <c r="H8" i="14"/>
  <c r="G8" i="14"/>
  <c r="K54" i="14" l="1"/>
  <c r="K52" i="14"/>
  <c r="K49" i="14"/>
  <c r="K46" i="14"/>
  <c r="K45" i="14"/>
  <c r="K42" i="14"/>
  <c r="K34" i="14"/>
  <c r="K19" i="14"/>
  <c r="K14" i="14"/>
  <c r="G14" i="14" l="1"/>
  <c r="H14" i="14"/>
  <c r="I14" i="14"/>
  <c r="J14" i="14"/>
  <c r="G19" i="14"/>
  <c r="H19" i="14"/>
  <c r="I19" i="14"/>
  <c r="J19" i="14"/>
  <c r="G34" i="14"/>
  <c r="H34" i="14"/>
  <c r="I34" i="14"/>
  <c r="J34" i="14"/>
  <c r="G42" i="14"/>
  <c r="H42" i="14"/>
  <c r="I42" i="14"/>
  <c r="J42" i="14"/>
  <c r="G45" i="14"/>
  <c r="H45" i="14"/>
  <c r="I45" i="14"/>
  <c r="J45" i="14"/>
  <c r="G46" i="14"/>
  <c r="H46" i="14"/>
  <c r="I46" i="14"/>
  <c r="J46" i="14"/>
  <c r="G49" i="14"/>
  <c r="H49" i="14"/>
  <c r="I49" i="14"/>
  <c r="J49" i="14"/>
  <c r="G52" i="14"/>
  <c r="H52" i="14"/>
  <c r="I52" i="14"/>
  <c r="J52" i="14"/>
  <c r="G54" i="14"/>
  <c r="H54" i="14"/>
  <c r="I54" i="14"/>
  <c r="J54" i="14"/>
  <c r="F55" i="14" l="1"/>
  <c r="K55" i="14" s="1"/>
  <c r="E55" i="14"/>
  <c r="J55" i="14" s="1"/>
  <c r="D55" i="14"/>
  <c r="I55" i="14" s="1"/>
  <c r="C55" i="14"/>
  <c r="H55" i="14" s="1"/>
  <c r="B55" i="14"/>
  <c r="G55" i="14" s="1"/>
</calcChain>
</file>

<file path=xl/sharedStrings.xml><?xml version="1.0" encoding="utf-8"?>
<sst xmlns="http://schemas.openxmlformats.org/spreadsheetml/2006/main" count="271" uniqueCount="78">
  <si>
    <t xml:space="preserve">Alabama </t>
  </si>
  <si>
    <t xml:space="preserve">Alaska </t>
  </si>
  <si>
    <t>Arizona</t>
  </si>
  <si>
    <t>Arkansas</t>
  </si>
  <si>
    <t>Colorado</t>
  </si>
  <si>
    <t>Connecticut</t>
  </si>
  <si>
    <t>Delaware</t>
  </si>
  <si>
    <t>District of Columbia</t>
  </si>
  <si>
    <t xml:space="preserve">Florida </t>
  </si>
  <si>
    <t>Georgia</t>
  </si>
  <si>
    <t xml:space="preserve">Hawaii </t>
  </si>
  <si>
    <t>Idaho</t>
  </si>
  <si>
    <t xml:space="preserve">Illinois </t>
  </si>
  <si>
    <t>Indiana</t>
  </si>
  <si>
    <t xml:space="preserve">Iowa </t>
  </si>
  <si>
    <t>Kansas</t>
  </si>
  <si>
    <t xml:space="preserve">Maine </t>
  </si>
  <si>
    <t>Maryland</t>
  </si>
  <si>
    <t>Massachusetts</t>
  </si>
  <si>
    <t>Michigan</t>
  </si>
  <si>
    <t>Mississippi</t>
  </si>
  <si>
    <t>Missouri</t>
  </si>
  <si>
    <t>Montana</t>
  </si>
  <si>
    <t>Nebraska</t>
  </si>
  <si>
    <t>New Hampshire</t>
  </si>
  <si>
    <t>New York</t>
  </si>
  <si>
    <t>North Carolina</t>
  </si>
  <si>
    <t>North Dakota</t>
  </si>
  <si>
    <t>Ohio</t>
  </si>
  <si>
    <t>Oklahoma</t>
  </si>
  <si>
    <t>Oregon</t>
  </si>
  <si>
    <t>Pennsylvania</t>
  </si>
  <si>
    <t>Rhode Island</t>
  </si>
  <si>
    <t>South Carolina</t>
  </si>
  <si>
    <t>South Dakota</t>
  </si>
  <si>
    <t>Tennessee</t>
  </si>
  <si>
    <t>Texas</t>
  </si>
  <si>
    <t>Utah</t>
  </si>
  <si>
    <t>Virginia</t>
  </si>
  <si>
    <t>Washington</t>
  </si>
  <si>
    <t>West Virginia</t>
  </si>
  <si>
    <t>Wisconsin</t>
  </si>
  <si>
    <t>Wyoming</t>
  </si>
  <si>
    <t>California (SSN)</t>
  </si>
  <si>
    <t>Louisiana (SSN)</t>
  </si>
  <si>
    <t>Minnesota (SSN)</t>
  </si>
  <si>
    <t>Nevada (SSN)</t>
  </si>
  <si>
    <t>New Jersey (SSN)</t>
  </si>
  <si>
    <t>New Mexico (SSN)</t>
  </si>
  <si>
    <t>Vermont (SSN)</t>
  </si>
  <si>
    <t>All States</t>
  </si>
  <si>
    <t xml:space="preserve">Kentucky </t>
  </si>
  <si>
    <t>Record Counts:
IP</t>
  </si>
  <si>
    <t>Record Counts:
LT</t>
  </si>
  <si>
    <t>Records Counts:
OT</t>
  </si>
  <si>
    <t>Record Counts:
RX</t>
  </si>
  <si>
    <t>Record Counts:
PS</t>
  </si>
  <si>
    <t>File Size:
IP
LRECL
807
(MB)</t>
  </si>
  <si>
    <t>File Size:
LT 
LRECL
281
(MB)</t>
  </si>
  <si>
    <t>File Size:
OT
LRECL
270
(MB)</t>
  </si>
  <si>
    <t>File Size:
RX
LRECL
348
(MB)</t>
  </si>
  <si>
    <t>-</t>
  </si>
  <si>
    <t>BLANK</t>
  </si>
  <si>
    <t>Submitted to:</t>
  </si>
  <si>
    <t>Centers for Medicare &amp; Medicaid Services 
7500 Security Blvd.
Mail Stop B2-29-04
Baltimore, MD  21244-1850
Project Officer: Cara Petroski</t>
  </si>
  <si>
    <t>Submitted by:</t>
  </si>
  <si>
    <t>Special Note</t>
  </si>
  <si>
    <t>States</t>
  </si>
  <si>
    <t>End of Worksheet</t>
  </si>
  <si>
    <t>MAX 2014 RECORD COUNTS AND FILE SIZES</t>
  </si>
  <si>
    <t>File Size:
PS
LRECL
3084
(MB)</t>
  </si>
  <si>
    <t>Medicaid Analytic Extract 
Record Counts, 2014</t>
  </si>
  <si>
    <t>End of worksheet</t>
  </si>
  <si>
    <t>Mathematica
1100 1st Street, NE
12th Floor
Washington, DC 20002-4221
Project Director: Susan Williams
Reference Number: 50160.210
Contract Number: HHSM-500-2014-00034I
Task Order: HHSM-500-T0007</t>
  </si>
  <si>
    <t>Mathematica logo and report logo</t>
  </si>
  <si>
    <t>October 28, 2019</t>
  </si>
  <si>
    <t>The following thirty-two states are included in the MAX 2014 deliverable dated October 28th, 2019:
1) Arizona 
2) Arkansas
3) California
4) Connecticut
5) Georgia
6) Hawaii
7) Idaho
8) Indiana
9) Iowa
10) Kentucky
11) Louisiana
12) Massachusetts 
13) Michigan
14) Minnesota
15) Mississippi 
16) Missouri
17) New Jersey
18) New York
19) Ohio
20) Oklahoma
21) Oregon
22) Pennsylvania
23) South Carolina
24) South Dakota
25) Tennessee
26) Texas
27) Utah
28) Vermont
29) Virginia 
30) Washington
31) West Virginia
32) Wyoming</t>
  </si>
  <si>
    <t>The 32 states included in this deliverable complete MAX production for 2014. The remaining 19 states are not included in MAX for this year, but have researcher-ready Transformed Medicaid Statistical Information System (T-MSIS) Analytic Files (TAF) produced for 2014.</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</si>
</sst>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font>
    <font>
      <b/>
      <sz val="12"/>
      <name val="Arial"/>
      <family val="2"/>
    </font>
    <font>
      <sz val="12"/>
      <name val="Arial"/>
      <family val="2"/>
    </font>
    <font>
      <sz val="9"/>
      <name val="Arial"/>
      <family val="2"/>
    </font>
    <font>
      <sz val="11"/>
      <color theme="0"/>
      <name val="Calibri"/>
      <family val="2"/>
      <scheme val="minor"/>
    </font>
    <font>
      <sz val="9"/>
      <color theme="0"/>
      <name val="Arial"/>
      <family val="2"/>
    </font>
    <font>
      <sz val="8"/>
      <color theme="1"/>
      <name val="Arial"/>
      <family val="2"/>
    </font>
    <font>
      <sz val="8"/>
      <color theme="0"/>
      <name val="Arial"/>
      <family val="2"/>
    </font>
    <font>
      <sz val="12"/>
      <color theme="1"/>
      <name val="Times New Roman"/>
      <family val="1"/>
    </font>
    <font>
      <b/>
      <sz val="14"/>
      <color rgb="FF000000"/>
      <name val="Times New Roman"/>
      <family val="1"/>
    </font>
    <font>
      <sz val="11.5"/>
      <color rgb="FF000000"/>
      <name val="Times New Roman"/>
      <family val="1"/>
    </font>
    <font>
      <sz val="9"/>
      <color rgb="FF000000"/>
      <name val="Times New Roman"/>
      <family val="1"/>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33">
    <xf numFmtId="0" fontId="0" fillId="0" borderId="0" xfId="0"/>
    <xf numFmtId="0" fontId="3" fillId="0" borderId="0" xfId="0" applyFont="1" applyFill="1"/>
    <xf numFmtId="0" fontId="0" fillId="0" borderId="0" xfId="0" applyFill="1"/>
    <xf numFmtId="0" fontId="0" fillId="0" borderId="0" xfId="0" applyFill="1" applyBorder="1"/>
    <xf numFmtId="0" fontId="1" fillId="0" borderId="0" xfId="0" applyFont="1" applyFill="1"/>
    <xf numFmtId="0" fontId="1" fillId="0" borderId="0" xfId="0" applyFont="1" applyFill="1" applyAlignment="1"/>
    <xf numFmtId="3" fontId="4" fillId="0" borderId="1" xfId="0" applyNumberFormat="1" applyFont="1" applyFill="1" applyBorder="1" applyAlignment="1">
      <alignment horizontal="right"/>
    </xf>
    <xf numFmtId="0" fontId="5" fillId="0" borderId="0" xfId="0" applyFont="1"/>
    <xf numFmtId="49" fontId="6" fillId="0" borderId="0" xfId="0" applyNumberFormat="1" applyFont="1" applyAlignment="1">
      <alignment horizontal="left"/>
    </xf>
    <xf numFmtId="0" fontId="8" fillId="0" borderId="0" xfId="0" applyFont="1"/>
    <xf numFmtId="0" fontId="7" fillId="0" borderId="0" xfId="0" applyFont="1"/>
    <xf numFmtId="0" fontId="9" fillId="0" borderId="0" xfId="0" applyFont="1" applyAlignment="1">
      <alignment horizontal="justify"/>
    </xf>
    <xf numFmtId="0" fontId="10" fillId="0" borderId="0" xfId="0" applyFont="1" applyFill="1" applyBorder="1" applyAlignment="1">
      <alignment vertical="center"/>
    </xf>
    <xf numFmtId="0" fontId="11" fillId="0" borderId="0" xfId="0" applyFont="1" applyFill="1" applyBorder="1" applyAlignment="1">
      <alignment horizontal="justify"/>
    </xf>
    <xf numFmtId="0" fontId="12" fillId="0" borderId="0" xfId="0" applyFont="1" applyFill="1" applyBorder="1" applyAlignment="1">
      <alignment horizontal="justify" wrapText="1"/>
    </xf>
    <xf numFmtId="0" fontId="4" fillId="0" borderId="5" xfId="0" applyFont="1" applyFill="1" applyBorder="1"/>
    <xf numFmtId="3" fontId="4" fillId="0" borderId="6" xfId="0" applyNumberFormat="1" applyFont="1" applyFill="1" applyBorder="1" applyAlignment="1">
      <alignment horizontal="right"/>
    </xf>
    <xf numFmtId="0" fontId="4" fillId="0" borderId="7" xfId="0" applyFont="1" applyFill="1" applyBorder="1" applyAlignment="1">
      <alignment horizontal="center"/>
    </xf>
    <xf numFmtId="0" fontId="4" fillId="0" borderId="8" xfId="0" applyFont="1" applyFill="1" applyBorder="1" applyAlignment="1">
      <alignment horizontal="center" wrapText="1"/>
    </xf>
    <xf numFmtId="0" fontId="4" fillId="0" borderId="9" xfId="0" applyFont="1" applyFill="1" applyBorder="1" applyAlignment="1">
      <alignment horizontal="center" wrapText="1"/>
    </xf>
    <xf numFmtId="0" fontId="4" fillId="0" borderId="10" xfId="0" applyFont="1" applyFill="1" applyBorder="1"/>
    <xf numFmtId="3" fontId="4" fillId="0" borderId="11" xfId="0" applyNumberFormat="1" applyFont="1" applyFill="1" applyBorder="1"/>
    <xf numFmtId="3" fontId="4" fillId="0" borderId="11" xfId="0" applyNumberFormat="1" applyFont="1" applyFill="1" applyBorder="1" applyAlignment="1">
      <alignment horizontal="right"/>
    </xf>
    <xf numFmtId="3" fontId="4" fillId="0" borderId="3" xfId="0" applyNumberFormat="1" applyFont="1" applyFill="1" applyBorder="1" applyAlignment="1">
      <alignment horizontal="right"/>
    </xf>
    <xf numFmtId="0" fontId="13" fillId="0" borderId="0" xfId="0" applyFont="1" applyAlignment="1">
      <alignment wrapText="1"/>
    </xf>
    <xf numFmtId="49" fontId="14" fillId="0" borderId="0" xfId="0" applyNumberFormat="1" applyFont="1" applyAlignment="1">
      <alignment horizontal="left"/>
    </xf>
    <xf numFmtId="0" fontId="15" fillId="0" borderId="0" xfId="0" applyFont="1" applyAlignment="1">
      <alignment vertical="top"/>
    </xf>
    <xf numFmtId="0" fontId="0" fillId="0" borderId="0" xfId="0" applyAlignment="1">
      <alignment vertical="top"/>
    </xf>
    <xf numFmtId="0" fontId="16" fillId="0" borderId="0" xfId="0" applyFont="1" applyAlignment="1">
      <alignment wrapText="1"/>
    </xf>
    <xf numFmtId="0" fontId="2" fillId="0" borderId="0" xfId="0" applyFont="1" applyFill="1" applyAlignment="1">
      <alignment horizontal="center"/>
    </xf>
    <xf numFmtId="14" fontId="2" fillId="0" borderId="2" xfId="0" applyNumberFormat="1" applyFont="1" applyFill="1" applyBorder="1" applyAlignment="1">
      <alignment horizontal="center"/>
    </xf>
    <xf numFmtId="0" fontId="6" fillId="0" borderId="3" xfId="0" applyFont="1" applyFill="1" applyBorder="1" applyAlignment="1">
      <alignment horizontal="left"/>
    </xf>
    <xf numFmtId="0" fontId="6" fillId="0" borderId="4" xfId="0" applyFont="1" applyFill="1" applyBorder="1" applyAlignment="1">
      <alignment horizontal="left"/>
    </xf>
  </cellXfs>
  <cellStyles count="1">
    <cellStyle name="Normal" xfId="0" builtinId="0"/>
  </cellStyles>
  <dxfs count="16">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auto="1"/>
        <name val="Arial"/>
        <scheme val="none"/>
      </font>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3:K55" totalsRowShown="0" headerRowDxfId="15" dataDxfId="13" headerRowBorderDxfId="14" tableBorderDxfId="12" totalsRowBorderDxfId="11">
  <autoFilter ref="A3:K55"/>
  <tableColumns count="11">
    <tableColumn id="1" name="States" dataDxfId="10"/>
    <tableColumn id="2" name="Record Counts:_x000a_IP" dataDxfId="9"/>
    <tableColumn id="3" name="Record Counts:_x000a_LT" dataDxfId="8"/>
    <tableColumn id="4" name="Records Counts:_x000a_OT" dataDxfId="7"/>
    <tableColumn id="5" name="Record Counts:_x000a_RX" dataDxfId="6"/>
    <tableColumn id="6" name="Record Counts:_x000a_PS" dataDxfId="5"/>
    <tableColumn id="7" name="File Size:_x000a_IP_x000a_LRECL_x000a_807_x000a_(MB)" dataDxfId="4">
      <calculatedColumnFormula>B4*807/1000000</calculatedColumnFormula>
    </tableColumn>
    <tableColumn id="8" name="File Size:_x000a_LT _x000a_LRECL_x000a_281_x000a_(MB)" dataDxfId="3">
      <calculatedColumnFormula>C4*281/1000000</calculatedColumnFormula>
    </tableColumn>
    <tableColumn id="9" name="File Size:_x000a_OT_x000a_LRECL_x000a_270_x000a_(MB)" dataDxfId="2">
      <calculatedColumnFormula>D4*270/1000000</calculatedColumnFormula>
    </tableColumn>
    <tableColumn id="10" name="File Size:_x000a_RX_x000a_LRECL_x000a_348_x000a_(MB)" dataDxfId="1">
      <calculatedColumnFormula>E4*348/1000000</calculatedColumnFormula>
    </tableColumn>
    <tableColumn id="11" name="File Size:_x000a_PS_x000a_LRECL_x000a_3084_x000a_(MB)" dataDxfId="0">
      <calculatedColumnFormula>F4*3084/1000000</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6" sqref="A6"/>
    </sheetView>
  </sheetViews>
  <sheetFormatPr defaultRowHeight="12.75" x14ac:dyDescent="0.2"/>
  <cols>
    <col min="1" max="1" width="104.5703125" customWidth="1"/>
  </cols>
  <sheetData>
    <row r="1" spans="1:1" ht="65.25" customHeight="1" x14ac:dyDescent="0.25">
      <c r="A1" s="7" t="s">
        <v>74</v>
      </c>
    </row>
    <row r="2" spans="1:1" ht="15" x14ac:dyDescent="0.25">
      <c r="A2" s="7" t="s">
        <v>62</v>
      </c>
    </row>
    <row r="3" spans="1:1" ht="55.5" x14ac:dyDescent="0.4">
      <c r="A3" s="24" t="s">
        <v>71</v>
      </c>
    </row>
    <row r="4" spans="1:1" x14ac:dyDescent="0.2">
      <c r="A4" s="8" t="s">
        <v>62</v>
      </c>
    </row>
    <row r="5" spans="1:1" ht="15" x14ac:dyDescent="0.2">
      <c r="A5" s="25" t="s">
        <v>75</v>
      </c>
    </row>
    <row r="6" spans="1:1" x14ac:dyDescent="0.2">
      <c r="A6" s="8" t="s">
        <v>62</v>
      </c>
    </row>
    <row r="7" spans="1:1" s="27" customFormat="1" ht="17.100000000000001" customHeight="1" x14ac:dyDescent="0.2">
      <c r="A7" s="26" t="s">
        <v>63</v>
      </c>
    </row>
    <row r="8" spans="1:1" ht="63.75" x14ac:dyDescent="0.2">
      <c r="A8" s="28" t="s">
        <v>64</v>
      </c>
    </row>
    <row r="9" spans="1:1" x14ac:dyDescent="0.2">
      <c r="A9" s="9" t="s">
        <v>62</v>
      </c>
    </row>
    <row r="10" spans="1:1" s="27" customFormat="1" ht="17.100000000000001" customHeight="1" x14ac:dyDescent="0.2">
      <c r="A10" s="26" t="s">
        <v>65</v>
      </c>
    </row>
    <row r="11" spans="1:1" ht="102" x14ac:dyDescent="0.2">
      <c r="A11" s="28" t="s">
        <v>73</v>
      </c>
    </row>
    <row r="12" spans="1:1" x14ac:dyDescent="0.2">
      <c r="A12" s="9" t="s">
        <v>72</v>
      </c>
    </row>
    <row r="13" spans="1:1" x14ac:dyDescent="0.2">
      <c r="A13" s="10"/>
    </row>
    <row r="14" spans="1:1" x14ac:dyDescent="0.2">
      <c r="A14" s="10"/>
    </row>
    <row r="15" spans="1:1" x14ac:dyDescent="0.2">
      <c r="A15" s="10"/>
    </row>
    <row r="16" spans="1:1" ht="15.75" x14ac:dyDescent="0.25">
      <c r="A16" s="11"/>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zoomScaleNormal="100" workbookViewId="0">
      <selection activeCell="A4" sqref="A4"/>
    </sheetView>
  </sheetViews>
  <sheetFormatPr defaultRowHeight="12.75" x14ac:dyDescent="0.2"/>
  <cols>
    <col min="1" max="1" width="89.5703125" customWidth="1"/>
  </cols>
  <sheetData>
    <row r="1" spans="1:1" ht="28.5" customHeight="1" x14ac:dyDescent="0.2">
      <c r="A1" s="12" t="s">
        <v>66</v>
      </c>
    </row>
    <row r="2" spans="1:1" ht="396" x14ac:dyDescent="0.2">
      <c r="A2" s="14" t="s">
        <v>76</v>
      </c>
    </row>
    <row r="3" spans="1:1" ht="45" x14ac:dyDescent="0.25">
      <c r="A3" s="13" t="s">
        <v>77</v>
      </c>
    </row>
    <row r="4" spans="1:1" x14ac:dyDescent="0.2">
      <c r="A4" s="9"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66"/>
  <sheetViews>
    <sheetView zoomScaleNormal="100" workbookViewId="0">
      <selection activeCell="A2" sqref="A2:K2"/>
    </sheetView>
  </sheetViews>
  <sheetFormatPr defaultRowHeight="12.75" x14ac:dyDescent="0.2"/>
  <cols>
    <col min="1" max="1" width="19.5703125" customWidth="1"/>
    <col min="2" max="6" width="12.7109375" style="2" customWidth="1"/>
    <col min="7" max="11" width="9.7109375" customWidth="1"/>
  </cols>
  <sheetData>
    <row r="1" spans="1:11" s="1" customFormat="1" ht="15.75" x14ac:dyDescent="0.25">
      <c r="A1" s="29" t="s">
        <v>69</v>
      </c>
      <c r="B1" s="29"/>
      <c r="C1" s="29"/>
      <c r="D1" s="29"/>
      <c r="E1" s="29"/>
      <c r="F1" s="29"/>
      <c r="G1" s="29"/>
      <c r="H1" s="29"/>
      <c r="I1" s="29"/>
      <c r="J1" s="29"/>
      <c r="K1" s="29"/>
    </row>
    <row r="2" spans="1:11" s="1" customFormat="1" ht="15.75" x14ac:dyDescent="0.25">
      <c r="A2" s="30">
        <v>43766</v>
      </c>
      <c r="B2" s="30"/>
      <c r="C2" s="30"/>
      <c r="D2" s="30"/>
      <c r="E2" s="30"/>
      <c r="F2" s="30"/>
      <c r="G2" s="30"/>
      <c r="H2" s="30"/>
      <c r="I2" s="30"/>
      <c r="J2" s="30"/>
      <c r="K2" s="30"/>
    </row>
    <row r="3" spans="1:11" s="3" customFormat="1" ht="60" x14ac:dyDescent="0.2">
      <c r="A3" s="17" t="s">
        <v>67</v>
      </c>
      <c r="B3" s="18" t="s">
        <v>52</v>
      </c>
      <c r="C3" s="18" t="s">
        <v>53</v>
      </c>
      <c r="D3" s="18" t="s">
        <v>54</v>
      </c>
      <c r="E3" s="18" t="s">
        <v>55</v>
      </c>
      <c r="F3" s="18" t="s">
        <v>56</v>
      </c>
      <c r="G3" s="18" t="s">
        <v>57</v>
      </c>
      <c r="H3" s="18" t="s">
        <v>58</v>
      </c>
      <c r="I3" s="18" t="s">
        <v>59</v>
      </c>
      <c r="J3" s="18" t="s">
        <v>60</v>
      </c>
      <c r="K3" s="19" t="s">
        <v>70</v>
      </c>
    </row>
    <row r="4" spans="1:11" s="2" customFormat="1" ht="15" customHeight="1" x14ac:dyDescent="0.2">
      <c r="A4" s="15" t="s">
        <v>0</v>
      </c>
      <c r="B4" s="6" t="s">
        <v>61</v>
      </c>
      <c r="C4" s="6" t="s">
        <v>61</v>
      </c>
      <c r="D4" s="6" t="s">
        <v>61</v>
      </c>
      <c r="E4" s="6" t="s">
        <v>61</v>
      </c>
      <c r="F4" s="6" t="s">
        <v>61</v>
      </c>
      <c r="G4" s="6" t="s">
        <v>61</v>
      </c>
      <c r="H4" s="6" t="s">
        <v>61</v>
      </c>
      <c r="I4" s="6" t="s">
        <v>61</v>
      </c>
      <c r="J4" s="6" t="s">
        <v>61</v>
      </c>
      <c r="K4" s="16" t="s">
        <v>61</v>
      </c>
    </row>
    <row r="5" spans="1:11" s="2" customFormat="1" x14ac:dyDescent="0.2">
      <c r="A5" s="15" t="s">
        <v>1</v>
      </c>
      <c r="B5" s="6" t="s">
        <v>61</v>
      </c>
      <c r="C5" s="6" t="s">
        <v>61</v>
      </c>
      <c r="D5" s="6" t="s">
        <v>61</v>
      </c>
      <c r="E5" s="6" t="s">
        <v>61</v>
      </c>
      <c r="F5" s="6" t="s">
        <v>61</v>
      </c>
      <c r="G5" s="6" t="s">
        <v>61</v>
      </c>
      <c r="H5" s="6" t="s">
        <v>61</v>
      </c>
      <c r="I5" s="6" t="s">
        <v>61</v>
      </c>
      <c r="J5" s="6" t="s">
        <v>61</v>
      </c>
      <c r="K5" s="16" t="s">
        <v>61</v>
      </c>
    </row>
    <row r="6" spans="1:11" s="2" customFormat="1" x14ac:dyDescent="0.2">
      <c r="A6" s="15" t="s">
        <v>2</v>
      </c>
      <c r="B6" s="6">
        <v>257361</v>
      </c>
      <c r="C6" s="6">
        <v>210832</v>
      </c>
      <c r="D6" s="6">
        <v>96710407</v>
      </c>
      <c r="E6" s="6">
        <v>18346388</v>
      </c>
      <c r="F6" s="6">
        <v>2023576</v>
      </c>
      <c r="G6" s="6">
        <f t="shared" ref="G6:G8" si="0">B6*807/1000000</f>
        <v>207.690327</v>
      </c>
      <c r="H6" s="6">
        <f t="shared" ref="H6:H10" si="1">C6*281/1000000</f>
        <v>59.243791999999999</v>
      </c>
      <c r="I6" s="6">
        <f t="shared" ref="I6:I10" si="2">D6*270/1000000</f>
        <v>26111.80989</v>
      </c>
      <c r="J6" s="6">
        <f t="shared" ref="J6:J10" si="3">E6*348/1000000</f>
        <v>6384.5430239999996</v>
      </c>
      <c r="K6" s="16">
        <f t="shared" ref="K6:K7" si="4">F6*3084/1000000</f>
        <v>6240.7083839999996</v>
      </c>
    </row>
    <row r="7" spans="1:11" s="2" customFormat="1" x14ac:dyDescent="0.2">
      <c r="A7" s="15" t="s">
        <v>3</v>
      </c>
      <c r="B7" s="6">
        <v>115701</v>
      </c>
      <c r="C7" s="6">
        <v>760878</v>
      </c>
      <c r="D7" s="6">
        <v>53620567</v>
      </c>
      <c r="E7" s="6">
        <v>5306537</v>
      </c>
      <c r="F7" s="6">
        <v>996286</v>
      </c>
      <c r="G7" s="6">
        <f t="shared" si="0"/>
        <v>93.370706999999996</v>
      </c>
      <c r="H7" s="6">
        <f t="shared" si="1"/>
        <v>213.80671799999999</v>
      </c>
      <c r="I7" s="6">
        <f t="shared" si="2"/>
        <v>14477.553089999999</v>
      </c>
      <c r="J7" s="6">
        <f t="shared" si="3"/>
        <v>1846.674876</v>
      </c>
      <c r="K7" s="16">
        <f t="shared" si="4"/>
        <v>3072.5460240000002</v>
      </c>
    </row>
    <row r="8" spans="1:11" s="2" customFormat="1" x14ac:dyDescent="0.2">
      <c r="A8" s="15" t="s">
        <v>43</v>
      </c>
      <c r="B8" s="6">
        <v>925723</v>
      </c>
      <c r="C8" s="6">
        <v>5022734</v>
      </c>
      <c r="D8" s="6">
        <v>474996160</v>
      </c>
      <c r="E8" s="6">
        <v>89981680</v>
      </c>
      <c r="F8" s="6">
        <v>16345838</v>
      </c>
      <c r="G8" s="6">
        <f t="shared" si="0"/>
        <v>747.05846099999997</v>
      </c>
      <c r="H8" s="6">
        <f t="shared" si="1"/>
        <v>1411.388254</v>
      </c>
      <c r="I8" s="6">
        <f t="shared" si="2"/>
        <v>128248.9632</v>
      </c>
      <c r="J8" s="6">
        <f t="shared" si="3"/>
        <v>31313.624640000002</v>
      </c>
      <c r="K8" s="16">
        <f>F8*3084/1000000</f>
        <v>50410.564392</v>
      </c>
    </row>
    <row r="9" spans="1:11" s="2" customFormat="1" x14ac:dyDescent="0.2">
      <c r="A9" s="15" t="s">
        <v>4</v>
      </c>
      <c r="B9" s="6" t="s">
        <v>61</v>
      </c>
      <c r="C9" s="6" t="s">
        <v>61</v>
      </c>
      <c r="D9" s="6" t="s">
        <v>61</v>
      </c>
      <c r="E9" s="6" t="s">
        <v>61</v>
      </c>
      <c r="F9" s="6" t="s">
        <v>61</v>
      </c>
      <c r="G9" s="6" t="s">
        <v>61</v>
      </c>
      <c r="H9" s="6" t="s">
        <v>61</v>
      </c>
      <c r="I9" s="6" t="s">
        <v>61</v>
      </c>
      <c r="J9" s="6" t="s">
        <v>61</v>
      </c>
      <c r="K9" s="16" t="s">
        <v>61</v>
      </c>
    </row>
    <row r="10" spans="1:11" s="2" customFormat="1" x14ac:dyDescent="0.2">
      <c r="A10" s="15" t="s">
        <v>5</v>
      </c>
      <c r="B10" s="6">
        <v>135435</v>
      </c>
      <c r="C10" s="6">
        <v>312187</v>
      </c>
      <c r="D10" s="6">
        <v>47750767</v>
      </c>
      <c r="E10" s="6">
        <v>8276952</v>
      </c>
      <c r="F10" s="6">
        <v>965556</v>
      </c>
      <c r="G10" s="6">
        <f t="shared" ref="G10" si="5">B10*807/1000000</f>
        <v>109.29604500000001</v>
      </c>
      <c r="H10" s="6">
        <f t="shared" si="1"/>
        <v>87.724547000000001</v>
      </c>
      <c r="I10" s="6">
        <f t="shared" si="2"/>
        <v>12892.70709</v>
      </c>
      <c r="J10" s="6">
        <f t="shared" si="3"/>
        <v>2880.3792960000001</v>
      </c>
      <c r="K10" s="16">
        <f>F10*3084/1000000</f>
        <v>2977.7747039999999</v>
      </c>
    </row>
    <row r="11" spans="1:11" s="2" customFormat="1" x14ac:dyDescent="0.2">
      <c r="A11" s="15" t="s">
        <v>6</v>
      </c>
      <c r="B11" s="6" t="s">
        <v>61</v>
      </c>
      <c r="C11" s="6" t="s">
        <v>61</v>
      </c>
      <c r="D11" s="6" t="s">
        <v>61</v>
      </c>
      <c r="E11" s="6" t="s">
        <v>61</v>
      </c>
      <c r="F11" s="6" t="s">
        <v>61</v>
      </c>
      <c r="G11" s="6" t="s">
        <v>61</v>
      </c>
      <c r="H11" s="6" t="s">
        <v>61</v>
      </c>
      <c r="I11" s="6" t="s">
        <v>61</v>
      </c>
      <c r="J11" s="6" t="s">
        <v>61</v>
      </c>
      <c r="K11" s="16" t="s">
        <v>61</v>
      </c>
    </row>
    <row r="12" spans="1:11" s="2" customFormat="1" x14ac:dyDescent="0.2">
      <c r="A12" s="15" t="s">
        <v>7</v>
      </c>
      <c r="B12" s="6" t="s">
        <v>61</v>
      </c>
      <c r="C12" s="6" t="s">
        <v>61</v>
      </c>
      <c r="D12" s="6" t="s">
        <v>61</v>
      </c>
      <c r="E12" s="6" t="s">
        <v>61</v>
      </c>
      <c r="F12" s="6" t="s">
        <v>61</v>
      </c>
      <c r="G12" s="6" t="s">
        <v>61</v>
      </c>
      <c r="H12" s="6" t="s">
        <v>61</v>
      </c>
      <c r="I12" s="6" t="s">
        <v>61</v>
      </c>
      <c r="J12" s="6" t="s">
        <v>61</v>
      </c>
      <c r="K12" s="16" t="s">
        <v>61</v>
      </c>
    </row>
    <row r="13" spans="1:11" s="2" customFormat="1" x14ac:dyDescent="0.2">
      <c r="A13" s="15" t="s">
        <v>8</v>
      </c>
      <c r="B13" s="6" t="s">
        <v>61</v>
      </c>
      <c r="C13" s="6" t="s">
        <v>61</v>
      </c>
      <c r="D13" s="6" t="s">
        <v>61</v>
      </c>
      <c r="E13" s="6" t="s">
        <v>61</v>
      </c>
      <c r="F13" s="6" t="s">
        <v>61</v>
      </c>
      <c r="G13" s="6" t="s">
        <v>61</v>
      </c>
      <c r="H13" s="6" t="s">
        <v>61</v>
      </c>
      <c r="I13" s="6" t="s">
        <v>61</v>
      </c>
      <c r="J13" s="6" t="s">
        <v>61</v>
      </c>
      <c r="K13" s="16" t="s">
        <v>61</v>
      </c>
    </row>
    <row r="14" spans="1:11" s="2" customFormat="1" x14ac:dyDescent="0.2">
      <c r="A14" s="15" t="s">
        <v>9</v>
      </c>
      <c r="B14" s="6">
        <v>287442</v>
      </c>
      <c r="C14" s="6">
        <v>1059869</v>
      </c>
      <c r="D14" s="6">
        <v>83532768</v>
      </c>
      <c r="E14" s="6">
        <v>16125787</v>
      </c>
      <c r="F14" s="6">
        <v>2350235</v>
      </c>
      <c r="G14" s="6">
        <f t="shared" ref="G14:G54" si="6">B14*807/1000000</f>
        <v>231.96569400000001</v>
      </c>
      <c r="H14" s="6">
        <f t="shared" ref="H14:H54" si="7">C14*281/1000000</f>
        <v>297.82318900000001</v>
      </c>
      <c r="I14" s="6">
        <f t="shared" ref="I14:I54" si="8">D14*270/1000000</f>
        <v>22553.84736</v>
      </c>
      <c r="J14" s="6">
        <f t="shared" ref="J14:J54" si="9">E14*348/1000000</f>
        <v>5611.7738760000002</v>
      </c>
      <c r="K14" s="16">
        <f>F14*3084/1000000</f>
        <v>7248.1247400000002</v>
      </c>
    </row>
    <row r="15" spans="1:11" s="2" customFormat="1" x14ac:dyDescent="0.2">
      <c r="A15" s="15" t="s">
        <v>10</v>
      </c>
      <c r="B15" s="6">
        <v>34647</v>
      </c>
      <c r="C15" s="6">
        <v>33867</v>
      </c>
      <c r="D15" s="6">
        <v>13741913</v>
      </c>
      <c r="E15" s="6">
        <v>2797626</v>
      </c>
      <c r="F15" s="6">
        <v>390010</v>
      </c>
      <c r="G15" s="6">
        <f t="shared" si="6"/>
        <v>27.960128999999998</v>
      </c>
      <c r="H15" s="6">
        <f t="shared" si="7"/>
        <v>9.5166269999999997</v>
      </c>
      <c r="I15" s="6">
        <f t="shared" si="8"/>
        <v>3710.3165100000001</v>
      </c>
      <c r="J15" s="6">
        <f t="shared" si="9"/>
        <v>973.573848</v>
      </c>
      <c r="K15" s="16">
        <f>F15*3084/1000000</f>
        <v>1202.7908399999999</v>
      </c>
    </row>
    <row r="16" spans="1:11" s="2" customFormat="1" x14ac:dyDescent="0.2">
      <c r="A16" s="15" t="s">
        <v>11</v>
      </c>
      <c r="B16" s="6">
        <v>37734</v>
      </c>
      <c r="C16" s="6">
        <v>70008</v>
      </c>
      <c r="D16" s="6">
        <v>19590554</v>
      </c>
      <c r="E16" s="6">
        <v>2053271</v>
      </c>
      <c r="F16" s="6">
        <v>346099</v>
      </c>
      <c r="G16" s="6">
        <f t="shared" ref="G16" si="10">B16*807/1000000</f>
        <v>30.451338</v>
      </c>
      <c r="H16" s="6">
        <f t="shared" ref="H16" si="11">C16*281/1000000</f>
        <v>19.672248</v>
      </c>
      <c r="I16" s="6">
        <f t="shared" ref="I16" si="12">D16*270/1000000</f>
        <v>5289.4495800000004</v>
      </c>
      <c r="J16" s="6">
        <f t="shared" ref="J16" si="13">E16*348/1000000</f>
        <v>714.53830800000003</v>
      </c>
      <c r="K16" s="16">
        <f>F16*3084/1000000</f>
        <v>1067.369316</v>
      </c>
    </row>
    <row r="17" spans="1:11" s="2" customFormat="1" x14ac:dyDescent="0.2">
      <c r="A17" s="15" t="s">
        <v>12</v>
      </c>
      <c r="B17" s="6" t="s">
        <v>61</v>
      </c>
      <c r="C17" s="6" t="s">
        <v>61</v>
      </c>
      <c r="D17" s="6" t="s">
        <v>61</v>
      </c>
      <c r="E17" s="6" t="s">
        <v>61</v>
      </c>
      <c r="F17" s="6" t="s">
        <v>61</v>
      </c>
      <c r="G17" s="6" t="s">
        <v>61</v>
      </c>
      <c r="H17" s="6" t="s">
        <v>61</v>
      </c>
      <c r="I17" s="6" t="s">
        <v>61</v>
      </c>
      <c r="J17" s="6" t="s">
        <v>61</v>
      </c>
      <c r="K17" s="16" t="s">
        <v>61</v>
      </c>
    </row>
    <row r="18" spans="1:11" s="2" customFormat="1" x14ac:dyDescent="0.2">
      <c r="A18" s="15" t="s">
        <v>13</v>
      </c>
      <c r="B18" s="6">
        <v>181287</v>
      </c>
      <c r="C18" s="6">
        <v>1520457</v>
      </c>
      <c r="D18" s="6">
        <v>55979171</v>
      </c>
      <c r="E18" s="6">
        <v>11084590</v>
      </c>
      <c r="F18" s="6">
        <v>1415469</v>
      </c>
      <c r="G18" s="6">
        <f t="shared" si="6"/>
        <v>146.298609</v>
      </c>
      <c r="H18" s="6">
        <f t="shared" ref="H18" si="14">C18*281/1000000</f>
        <v>427.24841700000002</v>
      </c>
      <c r="I18" s="6">
        <f t="shared" ref="I18" si="15">D18*270/1000000</f>
        <v>15114.37617</v>
      </c>
      <c r="J18" s="6">
        <f t="shared" ref="J18" si="16">E18*348/1000000</f>
        <v>3857.43732</v>
      </c>
      <c r="K18" s="16">
        <f>F18*3084/1000000</f>
        <v>4365.3063959999999</v>
      </c>
    </row>
    <row r="19" spans="1:11" s="2" customFormat="1" x14ac:dyDescent="0.2">
      <c r="A19" s="15" t="s">
        <v>14</v>
      </c>
      <c r="B19" s="6">
        <v>93552</v>
      </c>
      <c r="C19" s="6">
        <v>175982</v>
      </c>
      <c r="D19" s="6">
        <v>39253419</v>
      </c>
      <c r="E19" s="6">
        <v>6160339</v>
      </c>
      <c r="F19" s="6">
        <v>719901</v>
      </c>
      <c r="G19" s="6">
        <f t="shared" si="6"/>
        <v>75.496464000000003</v>
      </c>
      <c r="H19" s="6">
        <f t="shared" si="7"/>
        <v>49.450941999999998</v>
      </c>
      <c r="I19" s="6">
        <f t="shared" si="8"/>
        <v>10598.423129999999</v>
      </c>
      <c r="J19" s="6">
        <f t="shared" si="9"/>
        <v>2143.7979719999998</v>
      </c>
      <c r="K19" s="16">
        <f>F19*3084/1000000</f>
        <v>2220.1746840000001</v>
      </c>
    </row>
    <row r="20" spans="1:11" s="2" customFormat="1" x14ac:dyDescent="0.2">
      <c r="A20" s="15" t="s">
        <v>15</v>
      </c>
      <c r="B20" s="6" t="s">
        <v>61</v>
      </c>
      <c r="C20" s="6" t="s">
        <v>61</v>
      </c>
      <c r="D20" s="6" t="s">
        <v>61</v>
      </c>
      <c r="E20" s="6" t="s">
        <v>61</v>
      </c>
      <c r="F20" s="6" t="s">
        <v>61</v>
      </c>
      <c r="G20" s="6" t="s">
        <v>61</v>
      </c>
      <c r="H20" s="6" t="s">
        <v>61</v>
      </c>
      <c r="I20" s="6" t="s">
        <v>61</v>
      </c>
      <c r="J20" s="6" t="s">
        <v>61</v>
      </c>
      <c r="K20" s="16" t="s">
        <v>61</v>
      </c>
    </row>
    <row r="21" spans="1:11" s="2" customFormat="1" x14ac:dyDescent="0.2">
      <c r="A21" s="15" t="s">
        <v>51</v>
      </c>
      <c r="B21" s="6">
        <v>160186</v>
      </c>
      <c r="C21" s="6">
        <v>310221</v>
      </c>
      <c r="D21" s="6">
        <v>74703199</v>
      </c>
      <c r="E21" s="6">
        <v>18604705</v>
      </c>
      <c r="F21" s="6">
        <v>1453909</v>
      </c>
      <c r="G21" s="6">
        <f t="shared" si="6"/>
        <v>129.27010200000001</v>
      </c>
      <c r="H21" s="6">
        <f t="shared" ref="H21" si="17">C21*281/1000000</f>
        <v>87.172100999999998</v>
      </c>
      <c r="I21" s="6">
        <f t="shared" ref="I21" si="18">D21*270/1000000</f>
        <v>20169.863730000001</v>
      </c>
      <c r="J21" s="6">
        <f t="shared" ref="J21" si="19">E21*348/1000000</f>
        <v>6474.4373400000004</v>
      </c>
      <c r="K21" s="16">
        <f>F21*3084/1000000</f>
        <v>4483.855356</v>
      </c>
    </row>
    <row r="22" spans="1:11" s="2" customFormat="1" x14ac:dyDescent="0.2">
      <c r="A22" s="15" t="s">
        <v>44</v>
      </c>
      <c r="B22" s="6">
        <v>133224</v>
      </c>
      <c r="C22" s="6">
        <v>330633</v>
      </c>
      <c r="D22" s="6">
        <v>70527990</v>
      </c>
      <c r="E22" s="6">
        <v>10821339</v>
      </c>
      <c r="F22" s="6">
        <v>1489455</v>
      </c>
      <c r="G22" s="6">
        <f t="shared" ref="G22" si="20">B22*807/1000000</f>
        <v>107.511768</v>
      </c>
      <c r="H22" s="6">
        <f t="shared" ref="H22" si="21">C22*281/1000000</f>
        <v>92.907872999999995</v>
      </c>
      <c r="I22" s="6">
        <f t="shared" ref="I22" si="22">D22*270/1000000</f>
        <v>19042.5573</v>
      </c>
      <c r="J22" s="6">
        <f t="shared" ref="J22" si="23">E22*348/1000000</f>
        <v>3765.8259720000001</v>
      </c>
      <c r="K22" s="16">
        <f>F22*3084/1000000</f>
        <v>4593.4792200000002</v>
      </c>
    </row>
    <row r="23" spans="1:11" s="2" customFormat="1" x14ac:dyDescent="0.2">
      <c r="A23" s="15" t="s">
        <v>16</v>
      </c>
      <c r="B23" s="6" t="s">
        <v>61</v>
      </c>
      <c r="C23" s="6" t="s">
        <v>61</v>
      </c>
      <c r="D23" s="6" t="s">
        <v>61</v>
      </c>
      <c r="E23" s="6" t="s">
        <v>61</v>
      </c>
      <c r="F23" s="6" t="s">
        <v>61</v>
      </c>
      <c r="G23" s="6" t="s">
        <v>61</v>
      </c>
      <c r="H23" s="6" t="s">
        <v>61</v>
      </c>
      <c r="I23" s="6" t="s">
        <v>61</v>
      </c>
      <c r="J23" s="6" t="s">
        <v>61</v>
      </c>
      <c r="K23" s="16" t="s">
        <v>61</v>
      </c>
    </row>
    <row r="24" spans="1:11" s="2" customFormat="1" x14ac:dyDescent="0.2">
      <c r="A24" s="15" t="s">
        <v>17</v>
      </c>
      <c r="B24" s="6" t="s">
        <v>61</v>
      </c>
      <c r="C24" s="6" t="s">
        <v>61</v>
      </c>
      <c r="D24" s="6" t="s">
        <v>61</v>
      </c>
      <c r="E24" s="6" t="s">
        <v>61</v>
      </c>
      <c r="F24" s="6" t="s">
        <v>61</v>
      </c>
      <c r="G24" s="6" t="s">
        <v>61</v>
      </c>
      <c r="H24" s="6" t="s">
        <v>61</v>
      </c>
      <c r="I24" s="6" t="s">
        <v>61</v>
      </c>
      <c r="J24" s="6" t="s">
        <v>61</v>
      </c>
      <c r="K24" s="16" t="s">
        <v>61</v>
      </c>
    </row>
    <row r="25" spans="1:11" s="2" customFormat="1" x14ac:dyDescent="0.2">
      <c r="A25" s="15" t="s">
        <v>18</v>
      </c>
      <c r="B25" s="6">
        <v>1126266</v>
      </c>
      <c r="C25" s="6">
        <v>938487</v>
      </c>
      <c r="D25" s="6">
        <v>112300313</v>
      </c>
      <c r="E25" s="6">
        <v>26332826</v>
      </c>
      <c r="F25" s="6">
        <v>2190757</v>
      </c>
      <c r="G25" s="6">
        <f t="shared" si="6"/>
        <v>908.89666199999999</v>
      </c>
      <c r="H25" s="6">
        <f t="shared" ref="H25" si="24">C25*281/1000000</f>
        <v>263.71484700000002</v>
      </c>
      <c r="I25" s="6">
        <f t="shared" ref="I25" si="25">D25*270/1000000</f>
        <v>30321.084510000001</v>
      </c>
      <c r="J25" s="6">
        <f t="shared" ref="J25" si="26">E25*348/1000000</f>
        <v>9163.8234479999992</v>
      </c>
      <c r="K25" s="16">
        <f>F25*3084/1000000</f>
        <v>6756.2945879999997</v>
      </c>
    </row>
    <row r="26" spans="1:11" s="2" customFormat="1" x14ac:dyDescent="0.2">
      <c r="A26" s="15" t="s">
        <v>19</v>
      </c>
      <c r="B26" s="6">
        <v>279779</v>
      </c>
      <c r="C26" s="6">
        <v>390822</v>
      </c>
      <c r="D26" s="6">
        <v>150209282</v>
      </c>
      <c r="E26" s="6">
        <v>25889512</v>
      </c>
      <c r="F26" s="6">
        <v>2723009</v>
      </c>
      <c r="G26" s="6">
        <f t="shared" si="6"/>
        <v>225.78165300000001</v>
      </c>
      <c r="H26" s="6">
        <f t="shared" ref="H26" si="27">C26*281/1000000</f>
        <v>109.820982</v>
      </c>
      <c r="I26" s="6">
        <f t="shared" ref="I26" si="28">D26*270/1000000</f>
        <v>40556.506139999998</v>
      </c>
      <c r="J26" s="6">
        <f t="shared" ref="J26" si="29">E26*348/1000000</f>
        <v>9009.5501760000006</v>
      </c>
      <c r="K26" s="16">
        <f>F26*3084/1000000</f>
        <v>8397.7597559999995</v>
      </c>
    </row>
    <row r="27" spans="1:11" s="2" customFormat="1" x14ac:dyDescent="0.2">
      <c r="A27" s="15" t="s">
        <v>45</v>
      </c>
      <c r="B27" s="6">
        <v>154747</v>
      </c>
      <c r="C27" s="6">
        <v>538545</v>
      </c>
      <c r="D27" s="6">
        <v>74040049</v>
      </c>
      <c r="E27" s="6">
        <v>17723420</v>
      </c>
      <c r="F27" s="6">
        <v>1342798</v>
      </c>
      <c r="G27" s="6">
        <f t="shared" ref="G27:G29" si="30">B27*807/1000000</f>
        <v>124.88082900000001</v>
      </c>
      <c r="H27" s="6">
        <f t="shared" ref="H27:H29" si="31">C27*281/1000000</f>
        <v>151.33114499999999</v>
      </c>
      <c r="I27" s="6">
        <f t="shared" ref="I27:I29" si="32">D27*270/1000000</f>
        <v>19990.81323</v>
      </c>
      <c r="J27" s="6">
        <f t="shared" ref="J27:J29" si="33">E27*348/1000000</f>
        <v>6167.7501599999996</v>
      </c>
      <c r="K27" s="16">
        <f t="shared" ref="K27:K29" si="34">F27*3084/1000000</f>
        <v>4141.1890320000002</v>
      </c>
    </row>
    <row r="28" spans="1:11" s="2" customFormat="1" x14ac:dyDescent="0.2">
      <c r="A28" s="15" t="s">
        <v>20</v>
      </c>
      <c r="B28" s="6">
        <v>140125</v>
      </c>
      <c r="C28" s="6">
        <v>246306</v>
      </c>
      <c r="D28" s="6">
        <v>23532161</v>
      </c>
      <c r="E28" s="6">
        <v>5986413</v>
      </c>
      <c r="F28" s="6">
        <v>876252</v>
      </c>
      <c r="G28" s="6">
        <f t="shared" si="30"/>
        <v>113.08087500000001</v>
      </c>
      <c r="H28" s="6">
        <f t="shared" si="31"/>
        <v>69.211985999999996</v>
      </c>
      <c r="I28" s="6">
        <f t="shared" si="32"/>
        <v>6353.6834699999999</v>
      </c>
      <c r="J28" s="6">
        <f t="shared" si="33"/>
        <v>2083.2717240000002</v>
      </c>
      <c r="K28" s="16">
        <f t="shared" si="34"/>
        <v>2702.3611679999999</v>
      </c>
    </row>
    <row r="29" spans="1:11" s="2" customFormat="1" x14ac:dyDescent="0.2">
      <c r="A29" s="15" t="s">
        <v>21</v>
      </c>
      <c r="B29" s="6">
        <v>138042</v>
      </c>
      <c r="C29" s="6">
        <v>470612</v>
      </c>
      <c r="D29" s="6">
        <v>45891112</v>
      </c>
      <c r="E29" s="6">
        <v>12049783</v>
      </c>
      <c r="F29" s="6">
        <v>1202607</v>
      </c>
      <c r="G29" s="6">
        <f t="shared" si="30"/>
        <v>111.399894</v>
      </c>
      <c r="H29" s="6">
        <f t="shared" si="31"/>
        <v>132.241972</v>
      </c>
      <c r="I29" s="6">
        <f t="shared" si="32"/>
        <v>12390.60024</v>
      </c>
      <c r="J29" s="6">
        <f t="shared" si="33"/>
        <v>4193.3244839999998</v>
      </c>
      <c r="K29" s="16">
        <f t="shared" si="34"/>
        <v>3708.8399880000002</v>
      </c>
    </row>
    <row r="30" spans="1:11" s="2" customFormat="1" x14ac:dyDescent="0.2">
      <c r="A30" s="15" t="s">
        <v>22</v>
      </c>
      <c r="B30" s="6" t="s">
        <v>61</v>
      </c>
      <c r="C30" s="6" t="s">
        <v>61</v>
      </c>
      <c r="D30" s="6" t="s">
        <v>61</v>
      </c>
      <c r="E30" s="6" t="s">
        <v>61</v>
      </c>
      <c r="F30" s="6" t="s">
        <v>61</v>
      </c>
      <c r="G30" s="6" t="s">
        <v>61</v>
      </c>
      <c r="H30" s="6" t="s">
        <v>61</v>
      </c>
      <c r="I30" s="6" t="s">
        <v>61</v>
      </c>
      <c r="J30" s="6" t="s">
        <v>61</v>
      </c>
      <c r="K30" s="16" t="s">
        <v>61</v>
      </c>
    </row>
    <row r="31" spans="1:11" s="2" customFormat="1" x14ac:dyDescent="0.2">
      <c r="A31" s="15" t="s">
        <v>23</v>
      </c>
      <c r="B31" s="6" t="s">
        <v>61</v>
      </c>
      <c r="C31" s="6" t="s">
        <v>61</v>
      </c>
      <c r="D31" s="6" t="s">
        <v>61</v>
      </c>
      <c r="E31" s="6" t="s">
        <v>61</v>
      </c>
      <c r="F31" s="6" t="s">
        <v>61</v>
      </c>
      <c r="G31" s="6" t="s">
        <v>61</v>
      </c>
      <c r="H31" s="6" t="s">
        <v>61</v>
      </c>
      <c r="I31" s="6" t="s">
        <v>61</v>
      </c>
      <c r="J31" s="6" t="s">
        <v>61</v>
      </c>
      <c r="K31" s="16" t="s">
        <v>61</v>
      </c>
    </row>
    <row r="32" spans="1:11" s="2" customFormat="1" x14ac:dyDescent="0.2">
      <c r="A32" s="15" t="s">
        <v>46</v>
      </c>
      <c r="B32" s="6" t="s">
        <v>61</v>
      </c>
      <c r="C32" s="6" t="s">
        <v>61</v>
      </c>
      <c r="D32" s="6" t="s">
        <v>61</v>
      </c>
      <c r="E32" s="6" t="s">
        <v>61</v>
      </c>
      <c r="F32" s="6" t="s">
        <v>61</v>
      </c>
      <c r="G32" s="6" t="s">
        <v>61</v>
      </c>
      <c r="H32" s="6" t="s">
        <v>61</v>
      </c>
      <c r="I32" s="6" t="s">
        <v>61</v>
      </c>
      <c r="J32" s="6" t="s">
        <v>61</v>
      </c>
      <c r="K32" s="16" t="s">
        <v>61</v>
      </c>
    </row>
    <row r="33" spans="1:11" s="2" customFormat="1" x14ac:dyDescent="0.2">
      <c r="A33" s="15" t="s">
        <v>24</v>
      </c>
      <c r="B33" s="6" t="s">
        <v>61</v>
      </c>
      <c r="C33" s="6" t="s">
        <v>61</v>
      </c>
      <c r="D33" s="6" t="s">
        <v>61</v>
      </c>
      <c r="E33" s="6" t="s">
        <v>61</v>
      </c>
      <c r="F33" s="6" t="s">
        <v>61</v>
      </c>
      <c r="G33" s="6" t="s">
        <v>61</v>
      </c>
      <c r="H33" s="6" t="s">
        <v>61</v>
      </c>
      <c r="I33" s="6" t="s">
        <v>61</v>
      </c>
      <c r="J33" s="6" t="s">
        <v>61</v>
      </c>
      <c r="K33" s="16" t="s">
        <v>61</v>
      </c>
    </row>
    <row r="34" spans="1:11" s="2" customFormat="1" x14ac:dyDescent="0.2">
      <c r="A34" s="15" t="s">
        <v>47</v>
      </c>
      <c r="B34" s="6">
        <v>200875</v>
      </c>
      <c r="C34" s="6">
        <v>471882</v>
      </c>
      <c r="D34" s="6">
        <v>103305771</v>
      </c>
      <c r="E34" s="6">
        <v>17933430</v>
      </c>
      <c r="F34" s="6">
        <v>1990471</v>
      </c>
      <c r="G34" s="6">
        <f t="shared" si="6"/>
        <v>162.10612499999999</v>
      </c>
      <c r="H34" s="6">
        <f t="shared" si="7"/>
        <v>132.59884199999999</v>
      </c>
      <c r="I34" s="6">
        <f t="shared" si="8"/>
        <v>27892.55817</v>
      </c>
      <c r="J34" s="6">
        <f t="shared" si="9"/>
        <v>6240.8336399999998</v>
      </c>
      <c r="K34" s="16">
        <f>F34*3084/1000000</f>
        <v>6138.612564</v>
      </c>
    </row>
    <row r="35" spans="1:11" s="2" customFormat="1" x14ac:dyDescent="0.2">
      <c r="A35" s="15" t="s">
        <v>48</v>
      </c>
      <c r="B35" s="6" t="s">
        <v>61</v>
      </c>
      <c r="C35" s="6" t="s">
        <v>61</v>
      </c>
      <c r="D35" s="6" t="s">
        <v>61</v>
      </c>
      <c r="E35" s="6" t="s">
        <v>61</v>
      </c>
      <c r="F35" s="6" t="s">
        <v>61</v>
      </c>
      <c r="G35" s="6" t="s">
        <v>61</v>
      </c>
      <c r="H35" s="6" t="s">
        <v>61</v>
      </c>
      <c r="I35" s="6" t="s">
        <v>61</v>
      </c>
      <c r="J35" s="6" t="s">
        <v>61</v>
      </c>
      <c r="K35" s="16" t="s">
        <v>61</v>
      </c>
    </row>
    <row r="36" spans="1:11" s="2" customFormat="1" x14ac:dyDescent="0.2">
      <c r="A36" s="15" t="s">
        <v>25</v>
      </c>
      <c r="B36" s="6">
        <v>1785789</v>
      </c>
      <c r="C36" s="6">
        <v>13423876</v>
      </c>
      <c r="D36" s="6">
        <v>307165638</v>
      </c>
      <c r="E36" s="6">
        <v>70792511</v>
      </c>
      <c r="F36" s="6">
        <v>7282415</v>
      </c>
      <c r="G36" s="6">
        <f t="shared" si="6"/>
        <v>1441.131723</v>
      </c>
      <c r="H36" s="6">
        <f t="shared" ref="H36" si="35">C36*281/1000000</f>
        <v>3772.109156</v>
      </c>
      <c r="I36" s="6">
        <f t="shared" ref="I36" si="36">D36*270/1000000</f>
        <v>82934.722259999995</v>
      </c>
      <c r="J36" s="6">
        <f t="shared" ref="J36" si="37">E36*348/1000000</f>
        <v>24635.793828000002</v>
      </c>
      <c r="K36" s="16">
        <f>F36*3084/1000000</f>
        <v>22458.967860000001</v>
      </c>
    </row>
    <row r="37" spans="1:11" s="2" customFormat="1" x14ac:dyDescent="0.2">
      <c r="A37" s="15" t="s">
        <v>26</v>
      </c>
      <c r="B37" s="6" t="s">
        <v>61</v>
      </c>
      <c r="C37" s="6" t="s">
        <v>61</v>
      </c>
      <c r="D37" s="6" t="s">
        <v>61</v>
      </c>
      <c r="E37" s="6" t="s">
        <v>61</v>
      </c>
      <c r="F37" s="6" t="s">
        <v>61</v>
      </c>
      <c r="G37" s="6" t="s">
        <v>61</v>
      </c>
      <c r="H37" s="6" t="s">
        <v>61</v>
      </c>
      <c r="I37" s="6" t="s">
        <v>61</v>
      </c>
      <c r="J37" s="6" t="s">
        <v>61</v>
      </c>
      <c r="K37" s="16" t="s">
        <v>61</v>
      </c>
    </row>
    <row r="38" spans="1:11" s="2" customFormat="1" x14ac:dyDescent="0.2">
      <c r="A38" s="15" t="s">
        <v>27</v>
      </c>
      <c r="B38" s="6" t="s">
        <v>61</v>
      </c>
      <c r="C38" s="6" t="s">
        <v>61</v>
      </c>
      <c r="D38" s="6" t="s">
        <v>61</v>
      </c>
      <c r="E38" s="6" t="s">
        <v>61</v>
      </c>
      <c r="F38" s="6" t="s">
        <v>61</v>
      </c>
      <c r="G38" s="6" t="s">
        <v>61</v>
      </c>
      <c r="H38" s="6" t="s">
        <v>61</v>
      </c>
      <c r="I38" s="6" t="s">
        <v>61</v>
      </c>
      <c r="J38" s="6" t="s">
        <v>61</v>
      </c>
      <c r="K38" s="16" t="s">
        <v>61</v>
      </c>
    </row>
    <row r="39" spans="1:11" s="2" customFormat="1" x14ac:dyDescent="0.2">
      <c r="A39" s="15" t="s">
        <v>28</v>
      </c>
      <c r="B39" s="6">
        <v>392268</v>
      </c>
      <c r="C39" s="6">
        <v>554422</v>
      </c>
      <c r="D39" s="6">
        <v>162785540</v>
      </c>
      <c r="E39" s="6">
        <v>37018760</v>
      </c>
      <c r="F39" s="6">
        <v>3215642</v>
      </c>
      <c r="G39" s="6">
        <f t="shared" si="6"/>
        <v>316.56027599999999</v>
      </c>
      <c r="H39" s="6">
        <f t="shared" ref="H39:H41" si="38">C39*281/1000000</f>
        <v>155.79258200000001</v>
      </c>
      <c r="I39" s="6">
        <f t="shared" ref="I39:I41" si="39">D39*270/1000000</f>
        <v>43952.095800000003</v>
      </c>
      <c r="J39" s="6">
        <f t="shared" ref="J39:J41" si="40">E39*348/1000000</f>
        <v>12882.528480000001</v>
      </c>
      <c r="K39" s="16">
        <f>F39*3084/1000000</f>
        <v>9917.0399280000001</v>
      </c>
    </row>
    <row r="40" spans="1:11" s="2" customFormat="1" x14ac:dyDescent="0.2">
      <c r="A40" s="15" t="s">
        <v>29</v>
      </c>
      <c r="B40" s="6">
        <v>136551</v>
      </c>
      <c r="C40" s="6">
        <v>598185</v>
      </c>
      <c r="D40" s="6">
        <v>42617363</v>
      </c>
      <c r="E40" s="6">
        <v>6209482</v>
      </c>
      <c r="F40" s="6">
        <v>1061511</v>
      </c>
      <c r="G40" s="6">
        <f t="shared" si="6"/>
        <v>110.196657</v>
      </c>
      <c r="H40" s="6">
        <f t="shared" si="38"/>
        <v>168.08998500000001</v>
      </c>
      <c r="I40" s="6">
        <f t="shared" si="39"/>
        <v>11506.68801</v>
      </c>
      <c r="J40" s="6">
        <f t="shared" si="40"/>
        <v>2160.8997359999998</v>
      </c>
      <c r="K40" s="16">
        <f>F40*3084/1000000</f>
        <v>3273.699924</v>
      </c>
    </row>
    <row r="41" spans="1:11" s="2" customFormat="1" x14ac:dyDescent="0.2">
      <c r="A41" s="15" t="s">
        <v>30</v>
      </c>
      <c r="B41" s="6">
        <v>108267</v>
      </c>
      <c r="C41" s="6">
        <v>97503</v>
      </c>
      <c r="D41" s="6">
        <v>51169499</v>
      </c>
      <c r="E41" s="6">
        <v>9857602</v>
      </c>
      <c r="F41" s="6">
        <v>1233285</v>
      </c>
      <c r="G41" s="6">
        <f t="shared" si="6"/>
        <v>87.371469000000005</v>
      </c>
      <c r="H41" s="6">
        <f t="shared" si="38"/>
        <v>27.398343000000001</v>
      </c>
      <c r="I41" s="6">
        <f t="shared" si="39"/>
        <v>13815.764730000001</v>
      </c>
      <c r="J41" s="6">
        <f t="shared" si="40"/>
        <v>3430.4454959999998</v>
      </c>
      <c r="K41" s="16">
        <f>F41*3084/1000000</f>
        <v>3803.4509400000002</v>
      </c>
    </row>
    <row r="42" spans="1:11" s="2" customFormat="1" x14ac:dyDescent="0.2">
      <c r="A42" s="15" t="s">
        <v>31</v>
      </c>
      <c r="B42" s="6">
        <v>280382</v>
      </c>
      <c r="C42" s="6">
        <v>831587</v>
      </c>
      <c r="D42" s="6">
        <v>135232813</v>
      </c>
      <c r="E42" s="6">
        <v>30439849</v>
      </c>
      <c r="F42" s="6">
        <v>2726363</v>
      </c>
      <c r="G42" s="6">
        <f t="shared" si="6"/>
        <v>226.26827399999999</v>
      </c>
      <c r="H42" s="6">
        <f t="shared" si="7"/>
        <v>233.67594700000001</v>
      </c>
      <c r="I42" s="6">
        <f t="shared" si="8"/>
        <v>36512.859510000002</v>
      </c>
      <c r="J42" s="6">
        <f t="shared" si="9"/>
        <v>10593.067451999999</v>
      </c>
      <c r="K42" s="16">
        <f>F42*3084/1000000</f>
        <v>8408.1034920000002</v>
      </c>
    </row>
    <row r="43" spans="1:11" s="2" customFormat="1" x14ac:dyDescent="0.2">
      <c r="A43" s="15" t="s">
        <v>32</v>
      </c>
      <c r="B43" s="6" t="s">
        <v>61</v>
      </c>
      <c r="C43" s="6" t="s">
        <v>61</v>
      </c>
      <c r="D43" s="6" t="s">
        <v>61</v>
      </c>
      <c r="E43" s="6" t="s">
        <v>61</v>
      </c>
      <c r="F43" s="6" t="s">
        <v>61</v>
      </c>
      <c r="G43" s="6" t="s">
        <v>61</v>
      </c>
      <c r="H43" s="6" t="s">
        <v>61</v>
      </c>
      <c r="I43" s="6" t="s">
        <v>61</v>
      </c>
      <c r="J43" s="6" t="s">
        <v>61</v>
      </c>
      <c r="K43" s="16" t="s">
        <v>61</v>
      </c>
    </row>
    <row r="44" spans="1:11" s="2" customFormat="1" x14ac:dyDescent="0.2">
      <c r="A44" s="15" t="s">
        <v>33</v>
      </c>
      <c r="B44" s="6">
        <v>176512</v>
      </c>
      <c r="C44" s="6">
        <v>146574</v>
      </c>
      <c r="D44" s="6">
        <v>43457575</v>
      </c>
      <c r="E44" s="6">
        <v>7898582</v>
      </c>
      <c r="F44" s="6">
        <v>1263296</v>
      </c>
      <c r="G44" s="6">
        <f t="shared" si="6"/>
        <v>142.44518400000001</v>
      </c>
      <c r="H44" s="6">
        <f t="shared" ref="H44" si="41">C44*281/1000000</f>
        <v>41.187294000000001</v>
      </c>
      <c r="I44" s="6">
        <f t="shared" ref="I44" si="42">D44*270/1000000</f>
        <v>11733.545249999999</v>
      </c>
      <c r="J44" s="6">
        <f t="shared" ref="J44" si="43">E44*348/1000000</f>
        <v>2748.7065360000001</v>
      </c>
      <c r="K44" s="16">
        <f t="shared" ref="K44:K52" si="44">F44*3084/1000000</f>
        <v>3896.004864</v>
      </c>
    </row>
    <row r="45" spans="1:11" s="2" customFormat="1" x14ac:dyDescent="0.2">
      <c r="A45" s="15" t="s">
        <v>34</v>
      </c>
      <c r="B45" s="6">
        <v>21132</v>
      </c>
      <c r="C45" s="6">
        <v>50966</v>
      </c>
      <c r="D45" s="6">
        <v>3377077</v>
      </c>
      <c r="E45" s="6">
        <v>820412</v>
      </c>
      <c r="F45" s="6">
        <v>152082</v>
      </c>
      <c r="G45" s="6">
        <f t="shared" si="6"/>
        <v>17.053523999999999</v>
      </c>
      <c r="H45" s="6">
        <f t="shared" si="7"/>
        <v>14.321446</v>
      </c>
      <c r="I45" s="6">
        <f t="shared" si="8"/>
        <v>911.81079</v>
      </c>
      <c r="J45" s="6">
        <f t="shared" si="9"/>
        <v>285.503376</v>
      </c>
      <c r="K45" s="16">
        <f t="shared" si="44"/>
        <v>469.02088800000001</v>
      </c>
    </row>
    <row r="46" spans="1:11" s="2" customFormat="1" x14ac:dyDescent="0.2">
      <c r="A46" s="15" t="s">
        <v>35</v>
      </c>
      <c r="B46" s="6">
        <v>169840</v>
      </c>
      <c r="C46" s="6">
        <v>370052</v>
      </c>
      <c r="D46" s="6">
        <v>56873235</v>
      </c>
      <c r="E46" s="6">
        <v>15822275</v>
      </c>
      <c r="F46" s="6">
        <v>1527808</v>
      </c>
      <c r="G46" s="6">
        <f t="shared" si="6"/>
        <v>137.06088</v>
      </c>
      <c r="H46" s="6">
        <f t="shared" si="7"/>
        <v>103.984612</v>
      </c>
      <c r="I46" s="6">
        <f t="shared" si="8"/>
        <v>15355.773450000001</v>
      </c>
      <c r="J46" s="6">
        <f t="shared" si="9"/>
        <v>5506.1517000000003</v>
      </c>
      <c r="K46" s="16">
        <f t="shared" si="44"/>
        <v>4711.7598719999996</v>
      </c>
    </row>
    <row r="47" spans="1:11" s="2" customFormat="1" x14ac:dyDescent="0.2">
      <c r="A47" s="15" t="s">
        <v>36</v>
      </c>
      <c r="B47" s="6">
        <v>727283</v>
      </c>
      <c r="C47" s="6">
        <v>4436888</v>
      </c>
      <c r="D47" s="6">
        <v>259276245</v>
      </c>
      <c r="E47" s="6">
        <v>39061792</v>
      </c>
      <c r="F47" s="6">
        <v>5990090</v>
      </c>
      <c r="G47" s="6">
        <f t="shared" si="6"/>
        <v>586.91738099999998</v>
      </c>
      <c r="H47" s="6">
        <f t="shared" si="7"/>
        <v>1246.7655279999999</v>
      </c>
      <c r="I47" s="6">
        <f t="shared" si="8"/>
        <v>70004.586150000003</v>
      </c>
      <c r="J47" s="6">
        <f t="shared" si="9"/>
        <v>13593.503616</v>
      </c>
      <c r="K47" s="16">
        <f t="shared" si="44"/>
        <v>18473.437559999998</v>
      </c>
    </row>
    <row r="48" spans="1:11" s="2" customFormat="1" x14ac:dyDescent="0.2">
      <c r="A48" s="15" t="s">
        <v>37</v>
      </c>
      <c r="B48" s="6">
        <v>55888</v>
      </c>
      <c r="C48" s="6">
        <v>139311</v>
      </c>
      <c r="D48" s="6">
        <v>20941430</v>
      </c>
      <c r="E48" s="6">
        <v>4204944</v>
      </c>
      <c r="F48" s="6">
        <v>450564</v>
      </c>
      <c r="G48" s="6">
        <f t="shared" ref="G48" si="45">B48*807/1000000</f>
        <v>45.101616</v>
      </c>
      <c r="H48" s="6">
        <f t="shared" ref="H48" si="46">C48*281/1000000</f>
        <v>39.146391000000001</v>
      </c>
      <c r="I48" s="6">
        <f t="shared" ref="I48" si="47">D48*270/1000000</f>
        <v>5654.1860999999999</v>
      </c>
      <c r="J48" s="6">
        <f t="shared" ref="J48" si="48">E48*348/1000000</f>
        <v>1463.320512</v>
      </c>
      <c r="K48" s="16">
        <f t="shared" si="44"/>
        <v>1389.5393759999999</v>
      </c>
    </row>
    <row r="49" spans="1:11" s="2" customFormat="1" x14ac:dyDescent="0.2">
      <c r="A49" s="15" t="s">
        <v>49</v>
      </c>
      <c r="B49" s="6">
        <v>18394</v>
      </c>
      <c r="C49" s="6">
        <v>44040</v>
      </c>
      <c r="D49" s="6">
        <v>6720596</v>
      </c>
      <c r="E49" s="6">
        <v>2003760</v>
      </c>
      <c r="F49" s="6">
        <v>211684</v>
      </c>
      <c r="G49" s="6">
        <f t="shared" si="6"/>
        <v>14.843958000000001</v>
      </c>
      <c r="H49" s="6">
        <f t="shared" si="7"/>
        <v>12.37524</v>
      </c>
      <c r="I49" s="6">
        <f t="shared" si="8"/>
        <v>1814.5609199999999</v>
      </c>
      <c r="J49" s="6">
        <f t="shared" si="9"/>
        <v>697.30848000000003</v>
      </c>
      <c r="K49" s="16">
        <f t="shared" si="44"/>
        <v>652.83345599999996</v>
      </c>
    </row>
    <row r="50" spans="1:11" s="2" customFormat="1" x14ac:dyDescent="0.2">
      <c r="A50" s="15" t="s">
        <v>38</v>
      </c>
      <c r="B50" s="6">
        <v>63739</v>
      </c>
      <c r="C50" s="6">
        <v>337922</v>
      </c>
      <c r="D50" s="6">
        <v>34127705</v>
      </c>
      <c r="E50" s="6">
        <v>9391010</v>
      </c>
      <c r="F50" s="6">
        <v>1353724</v>
      </c>
      <c r="G50" s="6">
        <f t="shared" si="6"/>
        <v>51.437373000000001</v>
      </c>
      <c r="H50" s="6">
        <f t="shared" si="7"/>
        <v>94.956081999999995</v>
      </c>
      <c r="I50" s="6">
        <f t="shared" si="8"/>
        <v>9214.4803499999998</v>
      </c>
      <c r="J50" s="6">
        <f t="shared" si="9"/>
        <v>3268.0714800000001</v>
      </c>
      <c r="K50" s="16">
        <f t="shared" si="44"/>
        <v>4174.8848159999998</v>
      </c>
    </row>
    <row r="51" spans="1:11" s="2" customFormat="1" x14ac:dyDescent="0.2">
      <c r="A51" s="15" t="s">
        <v>39</v>
      </c>
      <c r="B51" s="6">
        <v>161144</v>
      </c>
      <c r="C51" s="6">
        <v>306928</v>
      </c>
      <c r="D51" s="6">
        <v>73553140</v>
      </c>
      <c r="E51" s="6">
        <v>15589314</v>
      </c>
      <c r="F51" s="6">
        <v>1978467</v>
      </c>
      <c r="G51" s="6">
        <f t="shared" si="6"/>
        <v>130.04320799999999</v>
      </c>
      <c r="H51" s="6">
        <f t="shared" si="7"/>
        <v>86.246768000000003</v>
      </c>
      <c r="I51" s="6">
        <f t="shared" si="8"/>
        <v>19859.3478</v>
      </c>
      <c r="J51" s="6">
        <f t="shared" si="9"/>
        <v>5425.0812720000004</v>
      </c>
      <c r="K51" s="16">
        <f t="shared" si="44"/>
        <v>6101.5922280000004</v>
      </c>
    </row>
    <row r="52" spans="1:11" s="2" customFormat="1" x14ac:dyDescent="0.2">
      <c r="A52" s="15" t="s">
        <v>40</v>
      </c>
      <c r="B52" s="6">
        <v>44112</v>
      </c>
      <c r="C52" s="6">
        <v>124561</v>
      </c>
      <c r="D52" s="6">
        <v>19006478</v>
      </c>
      <c r="E52" s="6">
        <v>6946966</v>
      </c>
      <c r="F52" s="6">
        <v>628662</v>
      </c>
      <c r="G52" s="6">
        <f t="shared" si="6"/>
        <v>35.598384000000003</v>
      </c>
      <c r="H52" s="6">
        <f t="shared" si="7"/>
        <v>35.001640999999999</v>
      </c>
      <c r="I52" s="6">
        <f t="shared" si="8"/>
        <v>5131.7490600000001</v>
      </c>
      <c r="J52" s="6">
        <f t="shared" si="9"/>
        <v>2417.5441679999999</v>
      </c>
      <c r="K52" s="16">
        <f t="shared" si="44"/>
        <v>1938.7936079999999</v>
      </c>
    </row>
    <row r="53" spans="1:11" s="2" customFormat="1" x14ac:dyDescent="0.2">
      <c r="A53" s="15" t="s">
        <v>41</v>
      </c>
      <c r="B53" s="6" t="s">
        <v>61</v>
      </c>
      <c r="C53" s="6" t="s">
        <v>61</v>
      </c>
      <c r="D53" s="6" t="s">
        <v>61</v>
      </c>
      <c r="E53" s="6" t="s">
        <v>61</v>
      </c>
      <c r="F53" s="6" t="s">
        <v>61</v>
      </c>
      <c r="G53" s="6" t="s">
        <v>61</v>
      </c>
      <c r="H53" s="6" t="s">
        <v>61</v>
      </c>
      <c r="I53" s="6" t="s">
        <v>61</v>
      </c>
      <c r="J53" s="6" t="s">
        <v>61</v>
      </c>
      <c r="K53" s="16" t="s">
        <v>61</v>
      </c>
    </row>
    <row r="54" spans="1:11" s="2" customFormat="1" x14ac:dyDescent="0.2">
      <c r="A54" s="15" t="s">
        <v>42</v>
      </c>
      <c r="B54" s="6">
        <v>11712</v>
      </c>
      <c r="C54" s="6">
        <v>28896</v>
      </c>
      <c r="D54" s="6">
        <v>2795468</v>
      </c>
      <c r="E54" s="6">
        <v>535200</v>
      </c>
      <c r="F54" s="6">
        <v>86279</v>
      </c>
      <c r="G54" s="6">
        <f t="shared" si="6"/>
        <v>9.4515840000000004</v>
      </c>
      <c r="H54" s="6">
        <f t="shared" si="7"/>
        <v>8.1197759999999999</v>
      </c>
      <c r="I54" s="6">
        <f t="shared" si="8"/>
        <v>754.77635999999995</v>
      </c>
      <c r="J54" s="6">
        <f t="shared" si="9"/>
        <v>186.24959999999999</v>
      </c>
      <c r="K54" s="16">
        <f>F54*3084/1000000</f>
        <v>266.08443599999998</v>
      </c>
    </row>
    <row r="55" spans="1:11" s="2" customFormat="1" ht="18.75" customHeight="1" x14ac:dyDescent="0.2">
      <c r="A55" s="20" t="s">
        <v>50</v>
      </c>
      <c r="B55" s="21">
        <f t="shared" ref="B55:F55" si="49">SUM(B4:B54)</f>
        <v>8555139</v>
      </c>
      <c r="C55" s="21">
        <f t="shared" si="49"/>
        <v>34356033</v>
      </c>
      <c r="D55" s="21">
        <f t="shared" si="49"/>
        <v>2758785405</v>
      </c>
      <c r="E55" s="21">
        <f t="shared" si="49"/>
        <v>552067057</v>
      </c>
      <c r="F55" s="21">
        <f t="shared" si="49"/>
        <v>67984100</v>
      </c>
      <c r="G55" s="22">
        <f t="shared" ref="G55" si="50">B55*807/1000000</f>
        <v>6903.9971729999997</v>
      </c>
      <c r="H55" s="22">
        <f t="shared" ref="H55" si="51">C55*281/1000000</f>
        <v>9654.0452729999997</v>
      </c>
      <c r="I55" s="22">
        <f t="shared" ref="I55" si="52">D55*270/1000000</f>
        <v>744872.05935</v>
      </c>
      <c r="J55" s="22">
        <f t="shared" ref="J55" si="53">E55*348/1000000</f>
        <v>192119.33583600001</v>
      </c>
      <c r="K55" s="23">
        <f>F55*3084/1000000</f>
        <v>209662.9644</v>
      </c>
    </row>
    <row r="56" spans="1:11" s="2" customFormat="1" x14ac:dyDescent="0.2">
      <c r="A56" s="31" t="s">
        <v>68</v>
      </c>
      <c r="B56" s="32"/>
      <c r="C56" s="32"/>
      <c r="D56" s="32"/>
      <c r="E56" s="32"/>
      <c r="F56" s="32"/>
      <c r="G56" s="32"/>
      <c r="H56" s="32"/>
      <c r="I56" s="32"/>
      <c r="J56" s="32"/>
      <c r="K56" s="32"/>
    </row>
    <row r="57" spans="1:11" s="2" customFormat="1" x14ac:dyDescent="0.2">
      <c r="B57" s="4"/>
      <c r="C57" s="4"/>
      <c r="D57" s="4"/>
      <c r="E57" s="4"/>
      <c r="F57" s="4"/>
      <c r="G57" s="4"/>
      <c r="H57" s="4"/>
      <c r="I57" s="4"/>
      <c r="J57" s="4"/>
      <c r="K57" s="4"/>
    </row>
    <row r="58" spans="1:11" s="2" customFormat="1" x14ac:dyDescent="0.2">
      <c r="B58" s="4"/>
      <c r="C58" s="4"/>
      <c r="D58" s="4"/>
      <c r="E58" s="4"/>
      <c r="F58" s="4"/>
      <c r="G58" s="4"/>
      <c r="H58" s="4"/>
      <c r="I58" s="4"/>
      <c r="J58" s="4"/>
      <c r="K58" s="4"/>
    </row>
    <row r="59" spans="1:11" s="2" customFormat="1" x14ac:dyDescent="0.2">
      <c r="B59" s="4"/>
      <c r="C59" s="4"/>
      <c r="D59" s="4"/>
      <c r="E59" s="4"/>
      <c r="F59" s="4"/>
      <c r="G59" s="4"/>
      <c r="H59" s="4"/>
      <c r="I59" s="4"/>
      <c r="J59" s="4"/>
      <c r="K59" s="4"/>
    </row>
    <row r="60" spans="1:11" s="2" customFormat="1" x14ac:dyDescent="0.2">
      <c r="A60" s="5"/>
      <c r="B60" s="4"/>
      <c r="C60" s="4"/>
      <c r="D60" s="4"/>
      <c r="E60" s="4"/>
      <c r="F60" s="4"/>
      <c r="G60" s="4"/>
      <c r="H60" s="4"/>
      <c r="I60" s="4"/>
      <c r="J60" s="4"/>
      <c r="K60" s="4"/>
    </row>
    <row r="61" spans="1:11" s="2" customFormat="1" x14ac:dyDescent="0.2">
      <c r="B61" s="4"/>
      <c r="C61" s="4"/>
      <c r="D61" s="4"/>
      <c r="E61" s="4"/>
      <c r="F61" s="4"/>
      <c r="G61" s="4"/>
      <c r="H61" s="4"/>
      <c r="I61" s="4"/>
      <c r="J61" s="4"/>
      <c r="K61" s="4"/>
    </row>
    <row r="62" spans="1:11" s="2" customFormat="1" x14ac:dyDescent="0.2">
      <c r="B62" s="4"/>
      <c r="C62" s="4"/>
      <c r="D62" s="4"/>
      <c r="E62" s="4"/>
      <c r="F62" s="4"/>
      <c r="G62" s="4"/>
      <c r="H62" s="4"/>
      <c r="I62" s="4"/>
      <c r="J62" s="4"/>
      <c r="K62" s="4"/>
    </row>
    <row r="63" spans="1:11" s="2" customFormat="1" x14ac:dyDescent="0.2">
      <c r="B63" s="4"/>
      <c r="C63" s="4"/>
      <c r="D63" s="4"/>
      <c r="E63" s="4"/>
      <c r="F63" s="4"/>
      <c r="G63" s="4"/>
      <c r="H63" s="4"/>
      <c r="I63" s="4"/>
      <c r="J63" s="4"/>
      <c r="K63" s="4"/>
    </row>
    <row r="64" spans="1:11" s="2" customFormat="1" x14ac:dyDescent="0.2">
      <c r="B64" s="4"/>
      <c r="C64" s="4"/>
      <c r="D64" s="4"/>
      <c r="E64" s="4"/>
      <c r="F64" s="4"/>
      <c r="G64" s="4"/>
      <c r="H64" s="4"/>
      <c r="I64" s="4"/>
      <c r="J64" s="4"/>
      <c r="K64" s="4"/>
    </row>
    <row r="65" spans="2:11" s="2" customFormat="1" x14ac:dyDescent="0.2">
      <c r="B65" s="4"/>
      <c r="C65" s="4"/>
      <c r="D65" s="4"/>
      <c r="E65" s="4"/>
      <c r="F65" s="4"/>
      <c r="G65" s="4"/>
      <c r="H65" s="4"/>
      <c r="I65" s="4"/>
      <c r="J65" s="4"/>
      <c r="K65" s="4"/>
    </row>
    <row r="66" spans="2:11" s="2" customFormat="1" x14ac:dyDescent="0.2">
      <c r="B66" s="4"/>
      <c r="C66" s="4"/>
      <c r="D66" s="4"/>
      <c r="E66" s="4"/>
      <c r="F66" s="4"/>
      <c r="G66" s="4"/>
      <c r="H66" s="4"/>
      <c r="I66" s="4"/>
      <c r="J66" s="4"/>
      <c r="K66" s="4"/>
    </row>
  </sheetData>
  <mergeCells count="3">
    <mergeCell ref="A1:K1"/>
    <mergeCell ref="A2:K2"/>
    <mergeCell ref="A56:K56"/>
  </mergeCells>
  <phoneticPr fontId="0" type="noConversion"/>
  <printOptions horizontalCentered="1"/>
  <pageMargins left="0.7" right="0.7" top="0.75" bottom="0.75" header="0.3" footer="0.3"/>
  <pageSetup scale="70" orientation="portrait"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CoverPage</vt:lpstr>
      <vt:lpstr>Special Note</vt:lpstr>
      <vt:lpstr>Counts</vt:lpstr>
      <vt:lpstr>Counts!Print_Area</vt:lpstr>
      <vt:lpstr>CoverPage!Print_Area</vt:lpstr>
      <vt:lpstr>'Special Note'!Print_Area</vt:lpstr>
      <vt:lpstr>Counts!Print_Titles</vt:lpstr>
      <vt:lpstr>TitleRegion1.a1.a3.2</vt:lpstr>
      <vt:lpstr>TitleRegion1.a3.K54.3</vt:lpstr>
      <vt:lpstr>TitleRegion1.a3.k55.3</vt:lpstr>
    </vt:vector>
  </TitlesOfParts>
  <Company>Mathematica,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MAX Record Counts 2014</dc:title>
  <dc:subject>MAX Record Counts</dc:subject>
  <dc:creator>Mathematica</dc:creator>
  <cp:keywords>MAX, Record Counts</cp:keywords>
  <cp:lastModifiedBy>Mickey McCauley</cp:lastModifiedBy>
  <cp:lastPrinted>2014-12-01T15:34:27Z</cp:lastPrinted>
  <dcterms:created xsi:type="dcterms:W3CDTF">2007-07-20T01:52:51Z</dcterms:created>
  <dcterms:modified xsi:type="dcterms:W3CDTF">2019-09-30T22:03:45Z</dcterms:modified>
  <dc:language>English</dc:language>
</cp:coreProperties>
</file>